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0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582\AC\Temp\"/>
    </mc:Choice>
  </mc:AlternateContent>
  <xr:revisionPtr revIDLastSave="0" documentId="8_{83C18481-735E-4883-ACCA-3C1FC3E310D9}" xr6:coauthVersionLast="47" xr6:coauthVersionMax="47" xr10:uidLastSave="{00000000-0000-0000-0000-000000000000}"/>
  <bookViews>
    <workbookView xWindow="-60" yWindow="-60" windowWidth="15480" windowHeight="11640" xr2:uid="{00000000-000D-0000-FFFF-FFFF00000000}"/>
  </bookViews>
  <sheets>
    <sheet name="SNELL Transformatio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O5" i="1"/>
  <c r="P5" i="1"/>
  <c r="Q5" i="1"/>
  <c r="R5" i="1"/>
  <c r="S5" i="1"/>
  <c r="T5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O4" i="1"/>
  <c r="P4" i="1"/>
  <c r="Q4" i="1"/>
  <c r="R4" i="1"/>
  <c r="S4" i="1"/>
  <c r="T4" i="1"/>
  <c r="T16" i="1"/>
  <c r="N4" i="1"/>
  <c r="N16" i="1"/>
  <c r="Q22" i="1"/>
  <c r="H17" i="1"/>
  <c r="H38" i="1"/>
  <c r="C22" i="1"/>
  <c r="D22" i="1"/>
  <c r="E22" i="1"/>
  <c r="F22" i="1"/>
  <c r="G22" i="1"/>
  <c r="H22" i="1"/>
  <c r="I22" i="1"/>
  <c r="H39" i="1"/>
  <c r="C23" i="1"/>
  <c r="D23" i="1"/>
  <c r="E23" i="1"/>
  <c r="F23" i="1"/>
  <c r="G23" i="1"/>
  <c r="H23" i="1"/>
  <c r="I23" i="1"/>
  <c r="H40" i="1"/>
  <c r="C24" i="1"/>
  <c r="D24" i="1"/>
  <c r="E24" i="1"/>
  <c r="F24" i="1"/>
  <c r="G24" i="1"/>
  <c r="H24" i="1"/>
  <c r="I24" i="1"/>
  <c r="H41" i="1"/>
  <c r="C25" i="1"/>
  <c r="D25" i="1"/>
  <c r="E25" i="1"/>
  <c r="F25" i="1"/>
  <c r="G25" i="1"/>
  <c r="H25" i="1"/>
  <c r="I25" i="1"/>
  <c r="H42" i="1"/>
  <c r="C26" i="1"/>
  <c r="D26" i="1"/>
  <c r="E26" i="1"/>
  <c r="F26" i="1"/>
  <c r="G26" i="1"/>
  <c r="H26" i="1"/>
  <c r="I26" i="1"/>
  <c r="H43" i="1"/>
  <c r="C27" i="1"/>
  <c r="D27" i="1"/>
  <c r="E27" i="1"/>
  <c r="F27" i="1"/>
  <c r="G27" i="1"/>
  <c r="H27" i="1"/>
  <c r="I27" i="1"/>
  <c r="H44" i="1"/>
  <c r="C28" i="1"/>
  <c r="D28" i="1"/>
  <c r="E28" i="1"/>
  <c r="F28" i="1"/>
  <c r="G28" i="1"/>
  <c r="H28" i="1"/>
  <c r="I28" i="1"/>
  <c r="H45" i="1"/>
  <c r="C29" i="1"/>
  <c r="D29" i="1"/>
  <c r="E29" i="1"/>
  <c r="F29" i="1"/>
  <c r="G29" i="1"/>
  <c r="H29" i="1"/>
  <c r="I29" i="1"/>
  <c r="H46" i="1"/>
  <c r="C30" i="1"/>
  <c r="D30" i="1"/>
  <c r="E30" i="1"/>
  <c r="F30" i="1"/>
  <c r="G30" i="1"/>
  <c r="H30" i="1"/>
  <c r="I30" i="1"/>
  <c r="H47" i="1"/>
  <c r="C31" i="1"/>
  <c r="D31" i="1"/>
  <c r="E31" i="1"/>
  <c r="F31" i="1"/>
  <c r="G31" i="1"/>
  <c r="H31" i="1"/>
  <c r="I31" i="1"/>
  <c r="H48" i="1"/>
  <c r="C32" i="1"/>
  <c r="D32" i="1"/>
  <c r="E32" i="1"/>
  <c r="F32" i="1"/>
  <c r="G32" i="1"/>
  <c r="H32" i="1"/>
  <c r="I32" i="1"/>
  <c r="H49" i="1"/>
  <c r="C33" i="1"/>
  <c r="D33" i="1"/>
  <c r="E33" i="1"/>
  <c r="F33" i="1"/>
  <c r="G33" i="1"/>
  <c r="H33" i="1"/>
  <c r="I33" i="1"/>
  <c r="C38" i="1"/>
  <c r="M38" i="1"/>
  <c r="C39" i="1"/>
  <c r="M39" i="1"/>
  <c r="C40" i="1"/>
  <c r="M40" i="1"/>
  <c r="C41" i="1"/>
  <c r="M41" i="1"/>
  <c r="C42" i="1"/>
  <c r="M42" i="1"/>
  <c r="C43" i="1"/>
  <c r="M43" i="1"/>
  <c r="C44" i="1"/>
  <c r="M44" i="1"/>
  <c r="C45" i="1"/>
  <c r="M45" i="1"/>
  <c r="C46" i="1"/>
  <c r="M46" i="1"/>
  <c r="C47" i="1"/>
  <c r="M47" i="1"/>
  <c r="C48" i="1"/>
  <c r="M48" i="1"/>
  <c r="C49" i="1"/>
  <c r="M49" i="1"/>
  <c r="D38" i="1"/>
  <c r="N38" i="1"/>
  <c r="D39" i="1"/>
  <c r="N39" i="1"/>
  <c r="D40" i="1"/>
  <c r="N40" i="1"/>
  <c r="D41" i="1"/>
  <c r="N41" i="1"/>
  <c r="D42" i="1"/>
  <c r="N42" i="1"/>
  <c r="D43" i="1"/>
  <c r="N43" i="1"/>
  <c r="D44" i="1"/>
  <c r="N44" i="1"/>
  <c r="D45" i="1"/>
  <c r="N45" i="1"/>
  <c r="D46" i="1"/>
  <c r="D47" i="1"/>
  <c r="N47" i="1"/>
  <c r="D48" i="1"/>
  <c r="D49" i="1"/>
  <c r="N49" i="1"/>
  <c r="E38" i="1"/>
  <c r="O38" i="1"/>
  <c r="E39" i="1"/>
  <c r="O39" i="1"/>
  <c r="E40" i="1"/>
  <c r="O40" i="1"/>
  <c r="E41" i="1"/>
  <c r="O41" i="1"/>
  <c r="E42" i="1"/>
  <c r="O42" i="1"/>
  <c r="E43" i="1"/>
  <c r="O43" i="1"/>
  <c r="E44" i="1"/>
  <c r="O44" i="1"/>
  <c r="E45" i="1"/>
  <c r="O45" i="1"/>
  <c r="E46" i="1"/>
  <c r="O46" i="1"/>
  <c r="E47" i="1"/>
  <c r="O47" i="1"/>
  <c r="E48" i="1"/>
  <c r="E49" i="1"/>
  <c r="O49" i="1"/>
  <c r="F38" i="1"/>
  <c r="P38" i="1"/>
  <c r="F39" i="1"/>
  <c r="P39" i="1"/>
  <c r="F40" i="1"/>
  <c r="P40" i="1"/>
  <c r="F41" i="1"/>
  <c r="P41" i="1"/>
  <c r="F42" i="1"/>
  <c r="P42" i="1"/>
  <c r="F43" i="1"/>
  <c r="P43" i="1"/>
  <c r="F44" i="1"/>
  <c r="P44" i="1"/>
  <c r="F45" i="1"/>
  <c r="P45" i="1"/>
  <c r="F46" i="1"/>
  <c r="P46" i="1"/>
  <c r="F47" i="1"/>
  <c r="P47" i="1"/>
  <c r="F48" i="1"/>
  <c r="P48" i="1"/>
  <c r="F49" i="1"/>
  <c r="P49" i="1"/>
  <c r="G38" i="1"/>
  <c r="Q38" i="1"/>
  <c r="G39" i="1"/>
  <c r="Q39" i="1"/>
  <c r="G40" i="1"/>
  <c r="Q40" i="1"/>
  <c r="G41" i="1"/>
  <c r="Q41" i="1"/>
  <c r="G42" i="1"/>
  <c r="Q42" i="1"/>
  <c r="G43" i="1"/>
  <c r="Q43" i="1"/>
  <c r="G44" i="1"/>
  <c r="Q44" i="1"/>
  <c r="G45" i="1"/>
  <c r="Q45" i="1"/>
  <c r="G46" i="1"/>
  <c r="Q46" i="1"/>
  <c r="G47" i="1"/>
  <c r="Q47" i="1"/>
  <c r="G48" i="1"/>
  <c r="Q48" i="1"/>
  <c r="G49" i="1"/>
  <c r="Q49" i="1"/>
  <c r="D17" i="1"/>
  <c r="E17" i="1"/>
  <c r="F17" i="1"/>
  <c r="G17" i="1"/>
  <c r="I17" i="1"/>
  <c r="C17" i="1"/>
  <c r="Q50" i="1"/>
  <c r="P50" i="1"/>
  <c r="O48" i="1"/>
  <c r="O50" i="1"/>
  <c r="N48" i="1"/>
  <c r="N46" i="1"/>
  <c r="N50" i="1"/>
  <c r="R49" i="1"/>
  <c r="R48" i="1"/>
  <c r="R47" i="1"/>
  <c r="R46" i="1"/>
  <c r="R45" i="1"/>
  <c r="R44" i="1"/>
  <c r="R43" i="1"/>
  <c r="R42" i="1"/>
  <c r="R41" i="1"/>
  <c r="R40" i="1"/>
  <c r="R39" i="1"/>
  <c r="R38" i="1"/>
  <c r="R50" i="1"/>
  <c r="M27" i="1"/>
  <c r="M26" i="1"/>
  <c r="M25" i="1"/>
  <c r="M24" i="1"/>
  <c r="M23" i="1"/>
  <c r="O23" i="1"/>
  <c r="O24" i="1"/>
  <c r="O25" i="1"/>
  <c r="Q25" i="1"/>
  <c r="Q23" i="1"/>
  <c r="Q24" i="1"/>
  <c r="O26" i="1"/>
  <c r="Q26" i="1"/>
  <c r="O27" i="1"/>
  <c r="Q27" i="1" s="1"/>
  <c r="Q28" i="1"/>
  <c r="M50" i="1" l="1"/>
</calcChain>
</file>

<file path=xl/sharedStrings.xml><?xml version="1.0" encoding="utf-8"?>
<sst xmlns="http://schemas.openxmlformats.org/spreadsheetml/2006/main" count="113" uniqueCount="56">
  <si>
    <t>1. Prepare the Original Data (Table 2. on P.599)</t>
    <phoneticPr fontId="1" type="noConversion"/>
  </si>
  <si>
    <t>2.  Compute NON-cumulative (pij)</t>
    <phoneticPr fontId="1" type="noConversion"/>
  </si>
  <si>
    <t>Frequency of scale values</t>
    <phoneticPr fontId="1" type="noConversion"/>
  </si>
  <si>
    <t>Observed NON-Cumulative proportions(pij)</t>
    <phoneticPr fontId="1" type="noConversion"/>
  </si>
  <si>
    <t>pair tested(u,v)</t>
    <phoneticPr fontId="1" type="noConversion"/>
  </si>
  <si>
    <t>Group(i)</t>
    <phoneticPr fontId="1" type="noConversion"/>
  </si>
  <si>
    <t>s1</t>
    <phoneticPr fontId="1" type="noConversion"/>
  </si>
  <si>
    <t>s2</t>
    <phoneticPr fontId="1" type="noConversion"/>
  </si>
  <si>
    <t>s3</t>
  </si>
  <si>
    <t>s4</t>
  </si>
  <si>
    <t>s5</t>
  </si>
  <si>
    <t>s6</t>
  </si>
  <si>
    <t>s7</t>
  </si>
  <si>
    <t>(1,2)</t>
    <phoneticPr fontId="1" type="noConversion"/>
  </si>
  <si>
    <t>(2,1)</t>
    <phoneticPr fontId="1" type="noConversion"/>
  </si>
  <si>
    <t>(1,3)</t>
    <phoneticPr fontId="1" type="noConversion"/>
  </si>
  <si>
    <t>(3,1)</t>
    <phoneticPr fontId="1" type="noConversion"/>
  </si>
  <si>
    <t>(1,4)</t>
    <phoneticPr fontId="1" type="noConversion"/>
  </si>
  <si>
    <t>(4,1)</t>
    <phoneticPr fontId="1" type="noConversion"/>
  </si>
  <si>
    <t>(2,3)</t>
    <phoneticPr fontId="1" type="noConversion"/>
  </si>
  <si>
    <t>(3,2)</t>
    <phoneticPr fontId="1" type="noConversion"/>
  </si>
  <si>
    <t>(2,4)</t>
    <phoneticPr fontId="1" type="noConversion"/>
  </si>
  <si>
    <t>(4,2)</t>
    <phoneticPr fontId="1" type="noConversion"/>
  </si>
  <si>
    <t>(3,4)</t>
    <phoneticPr fontId="1" type="noConversion"/>
  </si>
  <si>
    <t>(4,3)</t>
    <phoneticPr fontId="1" type="noConversion"/>
  </si>
  <si>
    <t>average=</t>
    <phoneticPr fontId="1" type="noConversion"/>
  </si>
  <si>
    <t>Totals(Ni)</t>
    <phoneticPr fontId="1" type="noConversion"/>
  </si>
  <si>
    <t>3.  Compute Cumulative (pij)</t>
    <phoneticPr fontId="1" type="noConversion"/>
  </si>
  <si>
    <t>4. Find Out the Range for Each Scale Category</t>
    <phoneticPr fontId="1" type="noConversion"/>
  </si>
  <si>
    <t>Observed Cumulative proportions(pij)</t>
    <phoneticPr fontId="1" type="noConversion"/>
  </si>
  <si>
    <t>5. Calculate the Boundary Value for each Interval</t>
    <phoneticPr fontId="1" type="noConversion"/>
  </si>
  <si>
    <t>j</t>
    <phoneticPr fontId="1" type="noConversion"/>
  </si>
  <si>
    <t>xj</t>
    <phoneticPr fontId="1" type="noConversion"/>
  </si>
  <si>
    <t>sj</t>
    <phoneticPr fontId="1" type="noConversion"/>
  </si>
  <si>
    <t>6. Caculate Score for each Category</t>
    <phoneticPr fontId="1" type="noConversion"/>
  </si>
  <si>
    <t>x1=</t>
    <phoneticPr fontId="1" type="noConversion"/>
  </si>
  <si>
    <t>s1=</t>
    <phoneticPr fontId="1" type="noConversion"/>
  </si>
  <si>
    <t>x2-x1</t>
    <phoneticPr fontId="1" type="noConversion"/>
  </si>
  <si>
    <t>x2=</t>
    <phoneticPr fontId="1" type="noConversion"/>
  </si>
  <si>
    <t>s2=</t>
    <phoneticPr fontId="1" type="noConversion"/>
  </si>
  <si>
    <t>x3-x2</t>
    <phoneticPr fontId="1" type="noConversion"/>
  </si>
  <si>
    <t>x3=</t>
  </si>
  <si>
    <t>s3=</t>
  </si>
  <si>
    <t>x4-x3</t>
    <phoneticPr fontId="1" type="noConversion"/>
  </si>
  <si>
    <t>x4=</t>
  </si>
  <si>
    <t>s4=</t>
  </si>
  <si>
    <t>x5-x4</t>
    <phoneticPr fontId="1" type="noConversion"/>
  </si>
  <si>
    <t>x5=</t>
  </si>
  <si>
    <t>s5=</t>
  </si>
  <si>
    <t>x6-x5</t>
    <phoneticPr fontId="1" type="noConversion"/>
  </si>
  <si>
    <t>x6=</t>
  </si>
  <si>
    <t>s6=</t>
  </si>
  <si>
    <t>s7=</t>
  </si>
  <si>
    <t>Values of (nij + ni,j+1)</t>
    <phoneticPr fontId="1" type="noConversion"/>
  </si>
  <si>
    <t xml:space="preserve"> (nij + ni,j+1) * pij</t>
    <phoneticPr fontId="1" type="noConversion"/>
  </si>
  <si>
    <t>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</si>
</sst>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10">
    <font>
      <sz val="12"/>
      <name val="新細明體"/>
      <family val="1"/>
      <charset val="136"/>
    </font>
    <font>
      <sz val="9"/>
      <name val="新細明體"/>
      <family val="1"/>
      <charset val="136"/>
    </font>
    <font>
      <b/>
      <sz val="12"/>
      <name val="新細明體"/>
      <family val="1"/>
      <charset val="136"/>
    </font>
    <font>
      <sz val="12"/>
      <color theme="8" tint="-0.249977111117893"/>
      <name val="新細明體"/>
      <family val="1"/>
      <charset val="136"/>
    </font>
    <font>
      <b/>
      <sz val="12"/>
      <color theme="8" tint="-0.249977111117893"/>
      <name val="新細明體"/>
      <family val="1"/>
      <charset val="136"/>
    </font>
    <font>
      <sz val="12"/>
      <color theme="9" tint="-0.249977111117893"/>
      <name val="新細明體"/>
      <family val="1"/>
      <charset val="136"/>
    </font>
    <font>
      <b/>
      <sz val="12"/>
      <color theme="9" tint="-0.249977111117893"/>
      <name val="新細明體"/>
      <family val="1"/>
      <charset val="136"/>
    </font>
    <font>
      <b/>
      <sz val="12"/>
      <color theme="3" tint="-0.249977111117893"/>
      <name val="新細明體"/>
      <family val="1"/>
      <charset val="136"/>
    </font>
    <font>
      <sz val="12"/>
      <color theme="3" tint="-0.249977111117893"/>
      <name val="新細明體"/>
      <family val="1"/>
      <charset val="136"/>
    </font>
    <font>
      <b/>
      <i/>
      <sz val="12"/>
      <color rgb="FFFF0000"/>
      <name val="新細明體"/>
      <family val="1"/>
      <charset val="136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3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0" xfId="0" applyFill="1" applyAlignment="1">
      <alignment horizontal="center" vertical="center"/>
    </xf>
    <xf numFmtId="164" fontId="2" fillId="4" borderId="0" xfId="0" applyNumberFormat="1" applyFont="1" applyFill="1">
      <alignment vertical="center"/>
    </xf>
    <xf numFmtId="164" fontId="2" fillId="4" borderId="0" xfId="0" applyNumberFormat="1" applyFont="1" applyFill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>
      <alignment vertical="center"/>
    </xf>
    <xf numFmtId="164" fontId="0" fillId="4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4"/>
  <sheetViews>
    <sheetView tabSelected="1" workbookViewId="0"/>
  </sheetViews>
  <sheetFormatPr defaultRowHeight="16.5"/>
  <cols>
    <col min="1" max="1" width="13.625" style="1" bestFit="1" customWidth="1"/>
    <col min="2" max="2" width="9.5" style="1" customWidth="1"/>
    <col min="3" max="3" width="6.75" customWidth="1"/>
    <col min="4" max="4" width="7.25" customWidth="1"/>
    <col min="5" max="5" width="7.5" customWidth="1"/>
    <col min="6" max="7" width="7.375" customWidth="1"/>
    <col min="8" max="8" width="7.625" customWidth="1"/>
    <col min="9" max="9" width="9" customWidth="1"/>
    <col min="10" max="10" width="2.375" style="8" customWidth="1"/>
    <col min="11" max="11" width="2.5" customWidth="1"/>
    <col min="12" max="12" width="6.25" customWidth="1"/>
    <col min="13" max="13" width="19.25" customWidth="1"/>
    <col min="14" max="14" width="10.375" customWidth="1"/>
    <col min="15" max="15" width="6.5" customWidth="1"/>
    <col min="16" max="16" width="6.75" customWidth="1"/>
    <col min="17" max="17" width="7.25" customWidth="1"/>
    <col min="18" max="18" width="7.625" customWidth="1"/>
    <col min="19" max="19" width="5.75" customWidth="1"/>
    <col min="20" max="20" width="10" customWidth="1"/>
  </cols>
  <sheetData>
    <row r="1" spans="1:20">
      <c r="A1" s="23" t="s">
        <v>0</v>
      </c>
      <c r="K1" s="24" t="s">
        <v>1</v>
      </c>
    </row>
    <row r="2" spans="1:20">
      <c r="C2" s="6" t="s">
        <v>2</v>
      </c>
      <c r="L2" s="1"/>
      <c r="M2" s="1"/>
      <c r="N2" s="6" t="s">
        <v>3</v>
      </c>
    </row>
    <row r="3" spans="1:20">
      <c r="C3" s="1">
        <v>-3</v>
      </c>
      <c r="D3" s="1">
        <v>-2</v>
      </c>
      <c r="E3" s="1">
        <v>-1</v>
      </c>
      <c r="F3" s="1">
        <v>0</v>
      </c>
      <c r="G3" s="1">
        <v>1</v>
      </c>
      <c r="H3" s="1">
        <v>2</v>
      </c>
      <c r="I3" s="1">
        <v>3</v>
      </c>
      <c r="L3" s="1" t="s">
        <v>4</v>
      </c>
      <c r="M3" s="1" t="s">
        <v>5</v>
      </c>
      <c r="N3" s="1" t="s">
        <v>6</v>
      </c>
      <c r="O3" s="1" t="s">
        <v>7</v>
      </c>
      <c r="P3" s="1" t="s">
        <v>8</v>
      </c>
      <c r="Q3" s="1" t="s">
        <v>9</v>
      </c>
      <c r="R3" s="1" t="s">
        <v>10</v>
      </c>
      <c r="S3" s="1" t="s">
        <v>11</v>
      </c>
      <c r="T3" s="1" t="s">
        <v>12</v>
      </c>
    </row>
    <row r="4" spans="1:2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L4" s="1" t="s">
        <v>13</v>
      </c>
      <c r="M4" s="1">
        <v>1</v>
      </c>
      <c r="N4" s="2">
        <f>C5/12</f>
        <v>0</v>
      </c>
      <c r="O4" s="2">
        <f t="shared" ref="O4:T4" si="0">D5/12</f>
        <v>0</v>
      </c>
      <c r="P4" s="2">
        <f t="shared" si="0"/>
        <v>0</v>
      </c>
      <c r="Q4" s="2">
        <f t="shared" si="0"/>
        <v>0.25</v>
      </c>
      <c r="R4" s="2">
        <f t="shared" si="0"/>
        <v>0.25</v>
      </c>
      <c r="S4" s="2">
        <f t="shared" si="0"/>
        <v>0.16666666666666666</v>
      </c>
      <c r="T4" s="2">
        <f t="shared" si="0"/>
        <v>0.33333333333333331</v>
      </c>
    </row>
    <row r="5" spans="1:20">
      <c r="A5" s="1" t="s">
        <v>13</v>
      </c>
      <c r="B5" s="5">
        <v>1</v>
      </c>
      <c r="C5" s="3"/>
      <c r="D5" s="3"/>
      <c r="E5" s="3"/>
      <c r="F5" s="3">
        <v>3</v>
      </c>
      <c r="G5" s="3">
        <v>3</v>
      </c>
      <c r="H5" s="3">
        <v>2</v>
      </c>
      <c r="I5" s="3">
        <v>4</v>
      </c>
      <c r="L5" s="1" t="s">
        <v>14</v>
      </c>
      <c r="M5" s="1">
        <v>2</v>
      </c>
      <c r="N5" s="2">
        <f t="shared" ref="N5:N15" si="1">C6/12</f>
        <v>0.5</v>
      </c>
      <c r="O5" s="2">
        <f t="shared" ref="O5:O15" si="2">D6/12</f>
        <v>0.25</v>
      </c>
      <c r="P5" s="2">
        <f t="shared" ref="P5:P15" si="3">E6/12</f>
        <v>8.3333333333333329E-2</v>
      </c>
      <c r="Q5" s="2">
        <f t="shared" ref="Q5:Q15" si="4">F6/12</f>
        <v>0</v>
      </c>
      <c r="R5" s="2">
        <f t="shared" ref="R5:R15" si="5">G6/12</f>
        <v>8.3333333333333329E-2</v>
      </c>
      <c r="S5" s="2">
        <f t="shared" ref="S5:S15" si="6">H6/12</f>
        <v>8.3333333333333329E-2</v>
      </c>
      <c r="T5" s="2">
        <f t="shared" ref="T5:T15" si="7">I6/12</f>
        <v>0</v>
      </c>
    </row>
    <row r="6" spans="1:20">
      <c r="A6" s="1" t="s">
        <v>14</v>
      </c>
      <c r="B6" s="5">
        <v>2</v>
      </c>
      <c r="C6" s="3">
        <v>6</v>
      </c>
      <c r="D6" s="3">
        <v>3</v>
      </c>
      <c r="E6" s="3">
        <v>1</v>
      </c>
      <c r="F6" s="3"/>
      <c r="G6" s="3">
        <v>1</v>
      </c>
      <c r="H6" s="3">
        <v>1</v>
      </c>
      <c r="I6" s="3"/>
      <c r="L6" s="1" t="s">
        <v>15</v>
      </c>
      <c r="M6" s="1">
        <v>3</v>
      </c>
      <c r="N6" s="2">
        <f t="shared" si="1"/>
        <v>0</v>
      </c>
      <c r="O6" s="2">
        <f t="shared" si="2"/>
        <v>0</v>
      </c>
      <c r="P6" s="2">
        <f t="shared" si="3"/>
        <v>0.25</v>
      </c>
      <c r="Q6" s="2">
        <f t="shared" si="4"/>
        <v>0.16666666666666666</v>
      </c>
      <c r="R6" s="2">
        <f t="shared" si="5"/>
        <v>0.16666666666666666</v>
      </c>
      <c r="S6" s="2">
        <f t="shared" si="6"/>
        <v>0.33333333333333331</v>
      </c>
      <c r="T6" s="2">
        <f t="shared" si="7"/>
        <v>8.3333333333333329E-2</v>
      </c>
    </row>
    <row r="7" spans="1:20">
      <c r="A7" s="1" t="s">
        <v>15</v>
      </c>
      <c r="B7" s="5">
        <v>3</v>
      </c>
      <c r="C7" s="3"/>
      <c r="D7" s="3"/>
      <c r="E7" s="3">
        <v>3</v>
      </c>
      <c r="F7" s="3">
        <v>2</v>
      </c>
      <c r="G7" s="3">
        <v>2</v>
      </c>
      <c r="H7" s="3">
        <v>4</v>
      </c>
      <c r="I7" s="3">
        <v>1</v>
      </c>
      <c r="L7" s="1" t="s">
        <v>16</v>
      </c>
      <c r="M7" s="1">
        <v>4</v>
      </c>
      <c r="N7" s="2">
        <f t="shared" si="1"/>
        <v>0</v>
      </c>
      <c r="O7" s="2">
        <f t="shared" si="2"/>
        <v>0.33333333333333331</v>
      </c>
      <c r="P7" s="2">
        <f t="shared" si="3"/>
        <v>8.3333333333333329E-2</v>
      </c>
      <c r="Q7" s="2">
        <f t="shared" si="4"/>
        <v>0.16666666666666666</v>
      </c>
      <c r="R7" s="2">
        <f t="shared" si="5"/>
        <v>0.33333333333333331</v>
      </c>
      <c r="S7" s="2">
        <f t="shared" si="6"/>
        <v>0</v>
      </c>
      <c r="T7" s="2">
        <f t="shared" si="7"/>
        <v>8.3333333333333329E-2</v>
      </c>
    </row>
    <row r="8" spans="1:20">
      <c r="A8" s="1" t="s">
        <v>16</v>
      </c>
      <c r="B8" s="5">
        <v>4</v>
      </c>
      <c r="C8" s="3"/>
      <c r="D8" s="3">
        <v>4</v>
      </c>
      <c r="E8" s="3">
        <v>1</v>
      </c>
      <c r="F8" s="3">
        <v>2</v>
      </c>
      <c r="G8" s="3">
        <v>4</v>
      </c>
      <c r="H8" s="3"/>
      <c r="I8" s="3">
        <v>1</v>
      </c>
      <c r="L8" s="1" t="s">
        <v>17</v>
      </c>
      <c r="M8" s="1">
        <v>5</v>
      </c>
      <c r="N8" s="2">
        <f t="shared" si="1"/>
        <v>0</v>
      </c>
      <c r="O8" s="2">
        <f t="shared" si="2"/>
        <v>0</v>
      </c>
      <c r="P8" s="2">
        <f t="shared" si="3"/>
        <v>0</v>
      </c>
      <c r="Q8" s="2">
        <f t="shared" si="4"/>
        <v>0</v>
      </c>
      <c r="R8" s="2">
        <f t="shared" si="5"/>
        <v>0.16666666666666666</v>
      </c>
      <c r="S8" s="2">
        <f t="shared" si="6"/>
        <v>0.41666666666666669</v>
      </c>
      <c r="T8" s="2">
        <f t="shared" si="7"/>
        <v>0.41666666666666669</v>
      </c>
    </row>
    <row r="9" spans="1:20">
      <c r="A9" s="1" t="s">
        <v>17</v>
      </c>
      <c r="B9" s="5">
        <v>5</v>
      </c>
      <c r="C9" s="3"/>
      <c r="D9" s="3"/>
      <c r="E9" s="3"/>
      <c r="F9" s="3"/>
      <c r="G9" s="3">
        <v>2</v>
      </c>
      <c r="H9" s="3">
        <v>5</v>
      </c>
      <c r="I9" s="3">
        <v>5</v>
      </c>
      <c r="L9" s="1" t="s">
        <v>18</v>
      </c>
      <c r="M9" s="1">
        <v>6</v>
      </c>
      <c r="N9" s="2">
        <f t="shared" si="1"/>
        <v>0.16666666666666666</v>
      </c>
      <c r="O9" s="2">
        <f t="shared" si="2"/>
        <v>0.33333333333333331</v>
      </c>
      <c r="P9" s="2">
        <f t="shared" si="3"/>
        <v>0.25</v>
      </c>
      <c r="Q9" s="2">
        <f t="shared" si="4"/>
        <v>8.3333333333333329E-2</v>
      </c>
      <c r="R9" s="2">
        <f t="shared" si="5"/>
        <v>0</v>
      </c>
      <c r="S9" s="2">
        <f t="shared" si="6"/>
        <v>0.16666666666666666</v>
      </c>
      <c r="T9" s="2">
        <f t="shared" si="7"/>
        <v>0</v>
      </c>
    </row>
    <row r="10" spans="1:20">
      <c r="A10" s="1" t="s">
        <v>18</v>
      </c>
      <c r="B10" s="5">
        <v>6</v>
      </c>
      <c r="C10" s="3">
        <v>2</v>
      </c>
      <c r="D10" s="3">
        <v>4</v>
      </c>
      <c r="E10" s="3">
        <v>3</v>
      </c>
      <c r="F10" s="3">
        <v>1</v>
      </c>
      <c r="G10" s="3"/>
      <c r="H10" s="3">
        <v>2</v>
      </c>
      <c r="I10" s="3"/>
      <c r="L10" s="1" t="s">
        <v>19</v>
      </c>
      <c r="M10" s="1">
        <v>7</v>
      </c>
      <c r="N10" s="2">
        <f t="shared" si="1"/>
        <v>0.25</v>
      </c>
      <c r="O10" s="2">
        <f t="shared" si="2"/>
        <v>0.33333333333333331</v>
      </c>
      <c r="P10" s="2">
        <f t="shared" si="3"/>
        <v>0.25</v>
      </c>
      <c r="Q10" s="2">
        <f t="shared" si="4"/>
        <v>0</v>
      </c>
      <c r="R10" s="2">
        <f t="shared" si="5"/>
        <v>8.3333333333333329E-2</v>
      </c>
      <c r="S10" s="2">
        <f t="shared" si="6"/>
        <v>8.3333333333333329E-2</v>
      </c>
      <c r="T10" s="2">
        <f t="shared" si="7"/>
        <v>0</v>
      </c>
    </row>
    <row r="11" spans="1:20">
      <c r="A11" s="1" t="s">
        <v>19</v>
      </c>
      <c r="B11" s="5">
        <v>7</v>
      </c>
      <c r="C11" s="3">
        <v>3</v>
      </c>
      <c r="D11" s="3">
        <v>4</v>
      </c>
      <c r="E11" s="3">
        <v>3</v>
      </c>
      <c r="F11" s="3"/>
      <c r="G11" s="3">
        <v>1</v>
      </c>
      <c r="H11" s="3">
        <v>1</v>
      </c>
      <c r="I11" s="3"/>
      <c r="L11" s="1" t="s">
        <v>20</v>
      </c>
      <c r="M11" s="1">
        <v>8</v>
      </c>
      <c r="N11" s="2">
        <f t="shared" si="1"/>
        <v>0</v>
      </c>
      <c r="O11" s="2">
        <f t="shared" si="2"/>
        <v>0</v>
      </c>
      <c r="P11" s="2">
        <f t="shared" si="3"/>
        <v>8.3333333333333329E-2</v>
      </c>
      <c r="Q11" s="2">
        <f t="shared" si="4"/>
        <v>8.3333333333333329E-2</v>
      </c>
      <c r="R11" s="2">
        <f t="shared" si="5"/>
        <v>8.3333333333333329E-2</v>
      </c>
      <c r="S11" s="2">
        <f t="shared" si="6"/>
        <v>0.41666666666666669</v>
      </c>
      <c r="T11" s="2">
        <f t="shared" si="7"/>
        <v>0.33333333333333331</v>
      </c>
    </row>
    <row r="12" spans="1:20">
      <c r="A12" s="1" t="s">
        <v>20</v>
      </c>
      <c r="B12" s="5">
        <v>8</v>
      </c>
      <c r="C12" s="3"/>
      <c r="D12" s="3"/>
      <c r="E12" s="3">
        <v>1</v>
      </c>
      <c r="F12" s="3">
        <v>1</v>
      </c>
      <c r="G12" s="3">
        <v>1</v>
      </c>
      <c r="H12" s="3">
        <v>5</v>
      </c>
      <c r="I12" s="3">
        <v>4</v>
      </c>
      <c r="L12" s="1" t="s">
        <v>21</v>
      </c>
      <c r="M12" s="1">
        <v>9</v>
      </c>
      <c r="N12" s="2">
        <f t="shared" si="1"/>
        <v>8.3333333333333329E-2</v>
      </c>
      <c r="O12" s="2">
        <f t="shared" si="2"/>
        <v>0.16666666666666666</v>
      </c>
      <c r="P12" s="2">
        <f t="shared" si="3"/>
        <v>0</v>
      </c>
      <c r="Q12" s="2">
        <f t="shared" si="4"/>
        <v>0</v>
      </c>
      <c r="R12" s="2">
        <f t="shared" si="5"/>
        <v>8.3333333333333329E-2</v>
      </c>
      <c r="S12" s="2">
        <f t="shared" si="6"/>
        <v>0.33333333333333331</v>
      </c>
      <c r="T12" s="2">
        <f t="shared" si="7"/>
        <v>0.33333333333333331</v>
      </c>
    </row>
    <row r="13" spans="1:20">
      <c r="A13" s="1" t="s">
        <v>21</v>
      </c>
      <c r="B13" s="5">
        <v>9</v>
      </c>
      <c r="C13" s="3">
        <v>1</v>
      </c>
      <c r="D13" s="3">
        <v>2</v>
      </c>
      <c r="E13" s="3"/>
      <c r="F13" s="3"/>
      <c r="G13" s="3">
        <v>1</v>
      </c>
      <c r="H13" s="3">
        <v>4</v>
      </c>
      <c r="I13" s="3">
        <v>4</v>
      </c>
      <c r="L13" s="1" t="s">
        <v>22</v>
      </c>
      <c r="M13" s="1">
        <v>10</v>
      </c>
      <c r="N13" s="2">
        <f t="shared" si="1"/>
        <v>0.16666666666666666</v>
      </c>
      <c r="O13" s="2">
        <f t="shared" si="2"/>
        <v>0.16666666666666666</v>
      </c>
      <c r="P13" s="2">
        <f t="shared" si="3"/>
        <v>0.16666666666666666</v>
      </c>
      <c r="Q13" s="2">
        <f t="shared" si="4"/>
        <v>0</v>
      </c>
      <c r="R13" s="2">
        <f t="shared" si="5"/>
        <v>0.16666666666666666</v>
      </c>
      <c r="S13" s="2">
        <f t="shared" si="6"/>
        <v>0.33333333333333331</v>
      </c>
      <c r="T13" s="2">
        <f t="shared" si="7"/>
        <v>0</v>
      </c>
    </row>
    <row r="14" spans="1:20">
      <c r="A14" s="1" t="s">
        <v>22</v>
      </c>
      <c r="B14" s="5">
        <v>10</v>
      </c>
      <c r="C14" s="3">
        <v>2</v>
      </c>
      <c r="D14" s="3">
        <v>2</v>
      </c>
      <c r="E14" s="3">
        <v>2</v>
      </c>
      <c r="F14" s="3"/>
      <c r="G14" s="3">
        <v>2</v>
      </c>
      <c r="H14" s="3">
        <v>4</v>
      </c>
      <c r="I14" s="3"/>
      <c r="L14" s="1" t="s">
        <v>23</v>
      </c>
      <c r="M14" s="1">
        <v>11</v>
      </c>
      <c r="N14" s="2">
        <f t="shared" si="1"/>
        <v>0</v>
      </c>
      <c r="O14" s="2">
        <f t="shared" si="2"/>
        <v>0</v>
      </c>
      <c r="P14" s="2">
        <f t="shared" si="3"/>
        <v>0</v>
      </c>
      <c r="Q14" s="2">
        <f t="shared" si="4"/>
        <v>0</v>
      </c>
      <c r="R14" s="2">
        <f t="shared" si="5"/>
        <v>0.33333333333333331</v>
      </c>
      <c r="S14" s="2">
        <f t="shared" si="6"/>
        <v>8.3333333333333329E-2</v>
      </c>
      <c r="T14" s="2">
        <f t="shared" si="7"/>
        <v>0.58333333333333337</v>
      </c>
    </row>
    <row r="15" spans="1:20">
      <c r="A15" s="1" t="s">
        <v>23</v>
      </c>
      <c r="B15" s="5">
        <v>11</v>
      </c>
      <c r="C15" s="3"/>
      <c r="D15" s="3"/>
      <c r="E15" s="3"/>
      <c r="F15" s="3"/>
      <c r="G15" s="3">
        <v>4</v>
      </c>
      <c r="H15" s="3">
        <v>1</v>
      </c>
      <c r="I15" s="3">
        <v>7</v>
      </c>
      <c r="L15" s="1" t="s">
        <v>24</v>
      </c>
      <c r="M15" s="1">
        <v>12</v>
      </c>
      <c r="N15" s="2">
        <f t="shared" si="1"/>
        <v>0.41666666666666669</v>
      </c>
      <c r="O15" s="2">
        <f t="shared" si="2"/>
        <v>8.3333333333333329E-2</v>
      </c>
      <c r="P15" s="2">
        <f t="shared" si="3"/>
        <v>8.3333333333333329E-2</v>
      </c>
      <c r="Q15" s="2">
        <f t="shared" si="4"/>
        <v>0</v>
      </c>
      <c r="R15" s="2">
        <f t="shared" si="5"/>
        <v>8.3333333333333329E-2</v>
      </c>
      <c r="S15" s="2">
        <f t="shared" si="6"/>
        <v>0.25</v>
      </c>
      <c r="T15" s="2">
        <f t="shared" si="7"/>
        <v>8.3333333333333329E-2</v>
      </c>
    </row>
    <row r="16" spans="1:20">
      <c r="A16" s="1" t="s">
        <v>24</v>
      </c>
      <c r="B16" s="5">
        <v>12</v>
      </c>
      <c r="C16" s="3">
        <v>5</v>
      </c>
      <c r="D16" s="3">
        <v>1</v>
      </c>
      <c r="E16" s="3">
        <v>1</v>
      </c>
      <c r="F16" s="3"/>
      <c r="G16" s="3">
        <v>1</v>
      </c>
      <c r="H16" s="3">
        <v>3</v>
      </c>
      <c r="I16" s="3">
        <v>1</v>
      </c>
      <c r="M16" t="s">
        <v>25</v>
      </c>
      <c r="N16" s="13">
        <f>AVERAGE(N4:N15)</f>
        <v>0.13194444444444445</v>
      </c>
      <c r="T16" s="14">
        <f>AVERAGE(T4:T15)</f>
        <v>0.1875</v>
      </c>
    </row>
    <row r="17" spans="1:17">
      <c r="A17" s="1" t="s">
        <v>26</v>
      </c>
      <c r="B17" s="1" t="s">
        <v>26</v>
      </c>
      <c r="C17" s="10">
        <f>SUM(C5:C16)</f>
        <v>19</v>
      </c>
      <c r="D17" s="10">
        <f t="shared" ref="D17:I17" si="8">SUM(D5:D16)</f>
        <v>20</v>
      </c>
      <c r="E17" s="10">
        <f t="shared" si="8"/>
        <v>15</v>
      </c>
      <c r="F17" s="10">
        <f t="shared" si="8"/>
        <v>9</v>
      </c>
      <c r="G17" s="10">
        <f t="shared" si="8"/>
        <v>22</v>
      </c>
      <c r="H17" s="10">
        <f t="shared" si="8"/>
        <v>32</v>
      </c>
      <c r="I17" s="10">
        <f t="shared" si="8"/>
        <v>27</v>
      </c>
    </row>
    <row r="18" spans="1:17" s="11" customFormat="1">
      <c r="A18" s="12"/>
      <c r="B18" s="12"/>
      <c r="C18" s="12"/>
      <c r="D18" s="12"/>
      <c r="E18" s="12"/>
      <c r="F18" s="12"/>
      <c r="G18" s="12"/>
      <c r="H18" s="12"/>
      <c r="I18" s="12"/>
    </row>
    <row r="19" spans="1:17">
      <c r="A19" s="23" t="s">
        <v>27</v>
      </c>
      <c r="J19" s="11"/>
      <c r="K19" s="24" t="s">
        <v>28</v>
      </c>
      <c r="L19" s="15"/>
      <c r="M19" s="15"/>
      <c r="N19" s="15"/>
      <c r="O19" s="15"/>
      <c r="P19" s="15"/>
    </row>
    <row r="20" spans="1:17">
      <c r="C20" s="6" t="s">
        <v>29</v>
      </c>
      <c r="N20" s="24" t="s">
        <v>30</v>
      </c>
    </row>
    <row r="21" spans="1:17">
      <c r="A21" s="1" t="s">
        <v>4</v>
      </c>
      <c r="B21" s="1" t="s">
        <v>5</v>
      </c>
      <c r="C21" s="1" t="s">
        <v>6</v>
      </c>
      <c r="D21" s="1" t="s">
        <v>7</v>
      </c>
      <c r="E21" s="1" t="s">
        <v>8</v>
      </c>
      <c r="F21" s="1" t="s">
        <v>9</v>
      </c>
      <c r="G21" s="1" t="s">
        <v>10</v>
      </c>
      <c r="H21" s="1" t="s">
        <v>11</v>
      </c>
      <c r="I21" s="1" t="s">
        <v>12</v>
      </c>
      <c r="K21" s="16" t="s">
        <v>31</v>
      </c>
      <c r="L21" s="18"/>
      <c r="M21" s="16"/>
      <c r="N21" s="20" t="s">
        <v>32</v>
      </c>
      <c r="O21" s="19"/>
      <c r="P21" s="21" t="s">
        <v>33</v>
      </c>
      <c r="Q21" s="24" t="s">
        <v>34</v>
      </c>
    </row>
    <row r="22" spans="1:17">
      <c r="A22" s="1" t="s">
        <v>13</v>
      </c>
      <c r="B22" s="1">
        <v>1</v>
      </c>
      <c r="C22" s="2">
        <f>C5/12</f>
        <v>0</v>
      </c>
      <c r="D22" s="2">
        <f t="shared" ref="D22:I33" si="9">(D5/12)+C22</f>
        <v>0</v>
      </c>
      <c r="E22" s="2">
        <f t="shared" si="9"/>
        <v>0</v>
      </c>
      <c r="F22" s="2">
        <f t="shared" si="9"/>
        <v>0.25</v>
      </c>
      <c r="G22" s="2">
        <f t="shared" si="9"/>
        <v>0.5</v>
      </c>
      <c r="H22" s="2">
        <f t="shared" si="9"/>
        <v>0.66666666666666663</v>
      </c>
      <c r="I22" s="2">
        <f t="shared" si="9"/>
        <v>1</v>
      </c>
      <c r="K22" s="16"/>
      <c r="L22" s="18"/>
      <c r="M22" s="18"/>
      <c r="N22" s="20" t="s">
        <v>35</v>
      </c>
      <c r="O22" s="20">
        <v>0</v>
      </c>
      <c r="P22" s="22" t="s">
        <v>36</v>
      </c>
      <c r="Q22" s="22">
        <f>O22-1.1</f>
        <v>-1.1000000000000001</v>
      </c>
    </row>
    <row r="23" spans="1:17">
      <c r="A23" s="1" t="s">
        <v>14</v>
      </c>
      <c r="B23" s="1">
        <v>2</v>
      </c>
      <c r="C23" s="2">
        <f>C6/12</f>
        <v>0.5</v>
      </c>
      <c r="D23" s="2">
        <f t="shared" si="9"/>
        <v>0.75</v>
      </c>
      <c r="E23" s="2">
        <f t="shared" si="9"/>
        <v>0.83333333333333337</v>
      </c>
      <c r="F23" s="2">
        <f t="shared" si="9"/>
        <v>0.83333333333333337</v>
      </c>
      <c r="G23" s="2">
        <f t="shared" si="9"/>
        <v>0.91666666666666674</v>
      </c>
      <c r="H23" s="2">
        <f t="shared" si="9"/>
        <v>1</v>
      </c>
      <c r="I23" s="2">
        <f t="shared" si="9"/>
        <v>1</v>
      </c>
      <c r="K23" s="17">
        <v>2</v>
      </c>
      <c r="L23" s="15" t="s">
        <v>37</v>
      </c>
      <c r="M23" s="15">
        <f>LN((D17/(E17/(EXP(M24)-1)-D17+N50))+1)</f>
        <v>1.2237754316221159</v>
      </c>
      <c r="N23" s="19" t="s">
        <v>38</v>
      </c>
      <c r="O23" s="19">
        <f>M23+O22</f>
        <v>1.2237754316221159</v>
      </c>
      <c r="P23" s="22" t="s">
        <v>39</v>
      </c>
      <c r="Q23" s="22">
        <f>(O22+O23)/2</f>
        <v>0.61188771581105794</v>
      </c>
    </row>
    <row r="24" spans="1:17">
      <c r="A24" s="1" t="s">
        <v>15</v>
      </c>
      <c r="B24" s="1">
        <v>3</v>
      </c>
      <c r="C24" s="2">
        <f t="shared" ref="C24:C33" si="10">C7/12</f>
        <v>0</v>
      </c>
      <c r="D24" s="2">
        <f t="shared" si="9"/>
        <v>0</v>
      </c>
      <c r="E24" s="2">
        <f t="shared" si="9"/>
        <v>0.25</v>
      </c>
      <c r="F24" s="2">
        <f t="shared" si="9"/>
        <v>0.41666666666666663</v>
      </c>
      <c r="G24" s="2">
        <f t="shared" si="9"/>
        <v>0.58333333333333326</v>
      </c>
      <c r="H24" s="2">
        <f t="shared" si="9"/>
        <v>0.91666666666666652</v>
      </c>
      <c r="I24" s="2">
        <f t="shared" si="9"/>
        <v>0.99999999999999989</v>
      </c>
      <c r="K24" s="17">
        <v>3</v>
      </c>
      <c r="L24" s="15" t="s">
        <v>40</v>
      </c>
      <c r="M24" s="15">
        <f>LN(E17/(F17/(EXP(M25)-1)-E17+O50)+1)</f>
        <v>0.75709590516021885</v>
      </c>
      <c r="N24" s="19" t="s">
        <v>41</v>
      </c>
      <c r="O24" s="19">
        <f>M24+O23</f>
        <v>1.9808713367823347</v>
      </c>
      <c r="P24" s="22" t="s">
        <v>42</v>
      </c>
      <c r="Q24" s="22">
        <f>(O23+O24)/2</f>
        <v>1.6023233842022253</v>
      </c>
    </row>
    <row r="25" spans="1:17">
      <c r="A25" s="1" t="s">
        <v>16</v>
      </c>
      <c r="B25" s="1">
        <v>4</v>
      </c>
      <c r="C25" s="2">
        <f t="shared" si="10"/>
        <v>0</v>
      </c>
      <c r="D25" s="2">
        <f t="shared" si="9"/>
        <v>0.33333333333333331</v>
      </c>
      <c r="E25" s="2">
        <f t="shared" si="9"/>
        <v>0.41666666666666663</v>
      </c>
      <c r="F25" s="2">
        <f t="shared" si="9"/>
        <v>0.58333333333333326</v>
      </c>
      <c r="G25" s="2">
        <f t="shared" si="9"/>
        <v>0.91666666666666652</v>
      </c>
      <c r="H25" s="2">
        <f t="shared" si="9"/>
        <v>0.91666666666666652</v>
      </c>
      <c r="I25" s="2">
        <f t="shared" si="9"/>
        <v>0.99999999999999989</v>
      </c>
      <c r="K25" s="17">
        <v>4</v>
      </c>
      <c r="L25" s="15" t="s">
        <v>43</v>
      </c>
      <c r="M25" s="15">
        <f>LN(F17/(G17/(EXP(M26)-1)-F17+P50)+1)</f>
        <v>0.41173472112175985</v>
      </c>
      <c r="N25" s="19" t="s">
        <v>44</v>
      </c>
      <c r="O25" s="19">
        <f>M25+O24</f>
        <v>2.3926060579040946</v>
      </c>
      <c r="P25" s="22" t="s">
        <v>45</v>
      </c>
      <c r="Q25" s="22">
        <f>(O24+O25)/2</f>
        <v>2.1867386973432148</v>
      </c>
    </row>
    <row r="26" spans="1:17">
      <c r="A26" s="1" t="s">
        <v>17</v>
      </c>
      <c r="B26" s="1">
        <v>5</v>
      </c>
      <c r="C26" s="2">
        <f t="shared" si="10"/>
        <v>0</v>
      </c>
      <c r="D26" s="2">
        <f t="shared" si="9"/>
        <v>0</v>
      </c>
      <c r="E26" s="2">
        <f t="shared" si="9"/>
        <v>0</v>
      </c>
      <c r="F26" s="2">
        <f t="shared" si="9"/>
        <v>0</v>
      </c>
      <c r="G26" s="2">
        <f t="shared" si="9"/>
        <v>0.16666666666666666</v>
      </c>
      <c r="H26" s="2">
        <f t="shared" si="9"/>
        <v>0.58333333333333337</v>
      </c>
      <c r="I26" s="2">
        <f t="shared" si="9"/>
        <v>1</v>
      </c>
      <c r="K26" s="17">
        <v>5</v>
      </c>
      <c r="L26" s="15" t="s">
        <v>46</v>
      </c>
      <c r="M26" s="15">
        <f>LN(G17/(H17/(EXP(M27)-1)-G17+Q50)+1)</f>
        <v>0.88985747480599964</v>
      </c>
      <c r="N26" s="19" t="s">
        <v>47</v>
      </c>
      <c r="O26" s="19">
        <f>M26+O25</f>
        <v>3.2824635327100942</v>
      </c>
      <c r="P26" s="22" t="s">
        <v>48</v>
      </c>
      <c r="Q26" s="22">
        <f>(O25+O26)/2</f>
        <v>2.8375347953070946</v>
      </c>
    </row>
    <row r="27" spans="1:17">
      <c r="A27" s="1" t="s">
        <v>18</v>
      </c>
      <c r="B27" s="1">
        <v>6</v>
      </c>
      <c r="C27" s="2">
        <f t="shared" si="10"/>
        <v>0.16666666666666666</v>
      </c>
      <c r="D27" s="2">
        <f t="shared" si="9"/>
        <v>0.5</v>
      </c>
      <c r="E27" s="2">
        <f t="shared" si="9"/>
        <v>0.75</v>
      </c>
      <c r="F27" s="2">
        <f t="shared" si="9"/>
        <v>0.83333333333333337</v>
      </c>
      <c r="G27" s="2">
        <f t="shared" si="9"/>
        <v>0.83333333333333337</v>
      </c>
      <c r="H27" s="2">
        <f t="shared" si="9"/>
        <v>1</v>
      </c>
      <c r="I27" s="2">
        <f t="shared" si="9"/>
        <v>1</v>
      </c>
      <c r="K27" s="17">
        <v>6</v>
      </c>
      <c r="L27" s="15" t="s">
        <v>49</v>
      </c>
      <c r="M27" s="18">
        <f>LN((H17/(R50-H17)+1))</f>
        <v>1.4610179073158274</v>
      </c>
      <c r="N27" s="19" t="s">
        <v>50</v>
      </c>
      <c r="O27" s="19">
        <f>M27+O26</f>
        <v>4.7434814400259215</v>
      </c>
      <c r="P27" s="22" t="s">
        <v>51</v>
      </c>
      <c r="Q27" s="22">
        <f>(O26+O27)/2</f>
        <v>4.0129724863680076</v>
      </c>
    </row>
    <row r="28" spans="1:17">
      <c r="A28" s="1" t="s">
        <v>19</v>
      </c>
      <c r="B28" s="1">
        <v>7</v>
      </c>
      <c r="C28" s="2">
        <f t="shared" si="10"/>
        <v>0.25</v>
      </c>
      <c r="D28" s="2">
        <f t="shared" si="9"/>
        <v>0.58333333333333326</v>
      </c>
      <c r="E28" s="2">
        <f t="shared" si="9"/>
        <v>0.83333333333333326</v>
      </c>
      <c r="F28" s="2">
        <f t="shared" si="9"/>
        <v>0.83333333333333326</v>
      </c>
      <c r="G28" s="2">
        <f t="shared" si="9"/>
        <v>0.91666666666666663</v>
      </c>
      <c r="H28" s="2">
        <f t="shared" si="9"/>
        <v>1</v>
      </c>
      <c r="I28" s="2">
        <f t="shared" si="9"/>
        <v>1</v>
      </c>
      <c r="K28" s="1"/>
      <c r="P28" s="22" t="s">
        <v>52</v>
      </c>
      <c r="Q28" s="22">
        <f>O27+1.1</f>
        <v>5.8434814400259221</v>
      </c>
    </row>
    <row r="29" spans="1:17">
      <c r="A29" s="1" t="s">
        <v>20</v>
      </c>
      <c r="B29" s="1">
        <v>8</v>
      </c>
      <c r="C29" s="2">
        <f t="shared" si="10"/>
        <v>0</v>
      </c>
      <c r="D29" s="2">
        <f t="shared" si="9"/>
        <v>0</v>
      </c>
      <c r="E29" s="2">
        <f t="shared" si="9"/>
        <v>8.3333333333333329E-2</v>
      </c>
      <c r="F29" s="2">
        <f t="shared" si="9"/>
        <v>0.16666666666666666</v>
      </c>
      <c r="G29" s="2">
        <f t="shared" si="9"/>
        <v>0.25</v>
      </c>
      <c r="H29" s="2">
        <f t="shared" si="9"/>
        <v>0.66666666666666674</v>
      </c>
      <c r="I29" s="2">
        <f t="shared" si="9"/>
        <v>1</v>
      </c>
    </row>
    <row r="30" spans="1:17">
      <c r="A30" s="1" t="s">
        <v>21</v>
      </c>
      <c r="B30" s="1">
        <v>9</v>
      </c>
      <c r="C30" s="2">
        <f t="shared" si="10"/>
        <v>8.3333333333333329E-2</v>
      </c>
      <c r="D30" s="2">
        <f t="shared" si="9"/>
        <v>0.25</v>
      </c>
      <c r="E30" s="2">
        <f t="shared" si="9"/>
        <v>0.25</v>
      </c>
      <c r="F30" s="2">
        <f t="shared" si="9"/>
        <v>0.25</v>
      </c>
      <c r="G30" s="2">
        <f t="shared" si="9"/>
        <v>0.33333333333333331</v>
      </c>
      <c r="H30" s="2">
        <f t="shared" si="9"/>
        <v>0.66666666666666663</v>
      </c>
      <c r="I30" s="2">
        <f t="shared" si="9"/>
        <v>1</v>
      </c>
    </row>
    <row r="31" spans="1:17">
      <c r="A31" s="1" t="s">
        <v>22</v>
      </c>
      <c r="B31" s="1">
        <v>10</v>
      </c>
      <c r="C31" s="2">
        <f t="shared" si="10"/>
        <v>0.16666666666666666</v>
      </c>
      <c r="D31" s="2">
        <f t="shared" si="9"/>
        <v>0.33333333333333331</v>
      </c>
      <c r="E31" s="2">
        <f t="shared" si="9"/>
        <v>0.5</v>
      </c>
      <c r="F31" s="2">
        <f t="shared" si="9"/>
        <v>0.5</v>
      </c>
      <c r="G31" s="2">
        <f t="shared" si="9"/>
        <v>0.66666666666666663</v>
      </c>
      <c r="H31" s="2">
        <f t="shared" si="9"/>
        <v>1</v>
      </c>
      <c r="I31" s="2">
        <f t="shared" si="9"/>
        <v>1</v>
      </c>
    </row>
    <row r="32" spans="1:17">
      <c r="A32" s="1" t="s">
        <v>23</v>
      </c>
      <c r="B32" s="1">
        <v>11</v>
      </c>
      <c r="C32" s="2">
        <f t="shared" si="10"/>
        <v>0</v>
      </c>
      <c r="D32" s="2">
        <f t="shared" si="9"/>
        <v>0</v>
      </c>
      <c r="E32" s="2">
        <f t="shared" si="9"/>
        <v>0</v>
      </c>
      <c r="F32" s="2">
        <f t="shared" si="9"/>
        <v>0</v>
      </c>
      <c r="G32" s="2">
        <f t="shared" si="9"/>
        <v>0.33333333333333331</v>
      </c>
      <c r="H32" s="2">
        <f t="shared" si="9"/>
        <v>0.41666666666666663</v>
      </c>
      <c r="I32" s="2">
        <f t="shared" si="9"/>
        <v>1</v>
      </c>
    </row>
    <row r="33" spans="1:19">
      <c r="A33" s="1" t="s">
        <v>24</v>
      </c>
      <c r="B33" s="1">
        <v>12</v>
      </c>
      <c r="C33" s="2">
        <f t="shared" si="10"/>
        <v>0.41666666666666669</v>
      </c>
      <c r="D33" s="2">
        <f t="shared" si="9"/>
        <v>0.5</v>
      </c>
      <c r="E33" s="2">
        <f t="shared" si="9"/>
        <v>0.58333333333333337</v>
      </c>
      <c r="F33" s="2">
        <f t="shared" si="9"/>
        <v>0.58333333333333337</v>
      </c>
      <c r="G33" s="2">
        <f t="shared" si="9"/>
        <v>0.66666666666666674</v>
      </c>
      <c r="H33" s="2">
        <f t="shared" si="9"/>
        <v>0.91666666666666674</v>
      </c>
      <c r="I33" s="2">
        <f t="shared" si="9"/>
        <v>1</v>
      </c>
    </row>
    <row r="35" spans="1:19" s="8" customFormat="1">
      <c r="A35" s="9"/>
      <c r="B35" s="9"/>
    </row>
    <row r="36" spans="1:19">
      <c r="C36" s="6" t="s">
        <v>53</v>
      </c>
      <c r="M36" s="6" t="s">
        <v>54</v>
      </c>
    </row>
    <row r="37" spans="1:19">
      <c r="A37" s="1" t="s">
        <v>4</v>
      </c>
      <c r="B37" s="1" t="s">
        <v>55</v>
      </c>
      <c r="C37" s="1">
        <v>1</v>
      </c>
      <c r="D37" s="1">
        <v>2</v>
      </c>
      <c r="E37" s="1">
        <v>3</v>
      </c>
      <c r="F37" s="1">
        <v>4</v>
      </c>
      <c r="G37" s="1">
        <v>5</v>
      </c>
      <c r="H37" s="1">
        <v>6</v>
      </c>
      <c r="I37" s="1"/>
      <c r="L37" s="1" t="s">
        <v>55</v>
      </c>
      <c r="M37" s="1">
        <v>1</v>
      </c>
      <c r="N37" s="1">
        <v>2</v>
      </c>
      <c r="O37" s="1">
        <v>3</v>
      </c>
      <c r="P37" s="1">
        <v>4</v>
      </c>
      <c r="Q37" s="1">
        <v>5</v>
      </c>
      <c r="R37" s="1">
        <v>6</v>
      </c>
      <c r="S37" s="1"/>
    </row>
    <row r="38" spans="1:19">
      <c r="A38" s="1" t="s">
        <v>13</v>
      </c>
      <c r="B38" s="1">
        <v>1</v>
      </c>
      <c r="C38" s="3">
        <f t="shared" ref="C38:H47" si="11">(C5+D5)</f>
        <v>0</v>
      </c>
      <c r="D38" s="3">
        <f t="shared" si="11"/>
        <v>0</v>
      </c>
      <c r="E38" s="3">
        <f t="shared" si="11"/>
        <v>3</v>
      </c>
      <c r="F38" s="3">
        <f t="shared" si="11"/>
        <v>6</v>
      </c>
      <c r="G38" s="3">
        <f t="shared" si="11"/>
        <v>5</v>
      </c>
      <c r="H38" s="3">
        <f t="shared" si="11"/>
        <v>6</v>
      </c>
      <c r="L38" s="1">
        <v>1</v>
      </c>
      <c r="M38" s="2">
        <f t="shared" ref="M38:R38" si="12">C38*C22</f>
        <v>0</v>
      </c>
      <c r="N38" s="2">
        <f t="shared" si="12"/>
        <v>0</v>
      </c>
      <c r="O38" s="2">
        <f t="shared" si="12"/>
        <v>0</v>
      </c>
      <c r="P38" s="2">
        <f t="shared" si="12"/>
        <v>1.5</v>
      </c>
      <c r="Q38" s="2">
        <f t="shared" si="12"/>
        <v>2.5</v>
      </c>
      <c r="R38" s="2">
        <f t="shared" si="12"/>
        <v>4</v>
      </c>
    </row>
    <row r="39" spans="1:19">
      <c r="A39" s="1" t="s">
        <v>14</v>
      </c>
      <c r="B39" s="1">
        <v>2</v>
      </c>
      <c r="C39" s="3">
        <f t="shared" si="11"/>
        <v>9</v>
      </c>
      <c r="D39" s="3">
        <f t="shared" si="11"/>
        <v>4</v>
      </c>
      <c r="E39" s="3">
        <f t="shared" si="11"/>
        <v>1</v>
      </c>
      <c r="F39" s="3">
        <f t="shared" si="11"/>
        <v>1</v>
      </c>
      <c r="G39" s="3">
        <f t="shared" si="11"/>
        <v>2</v>
      </c>
      <c r="H39" s="3">
        <f t="shared" si="11"/>
        <v>1</v>
      </c>
      <c r="L39" s="1">
        <v>2</v>
      </c>
      <c r="M39" s="2">
        <f t="shared" ref="M39:M49" si="13">C39*C23</f>
        <v>4.5</v>
      </c>
      <c r="N39" s="2">
        <f t="shared" ref="N39:N49" si="14">D39*D23</f>
        <v>3</v>
      </c>
      <c r="O39" s="2">
        <f t="shared" ref="O39:O49" si="15">E39*E23</f>
        <v>0.83333333333333337</v>
      </c>
      <c r="P39" s="2">
        <f t="shared" ref="P39:P49" si="16">F39*F23</f>
        <v>0.83333333333333337</v>
      </c>
      <c r="Q39" s="2">
        <f t="shared" ref="Q39:Q49" si="17">G39*G23</f>
        <v>1.8333333333333335</v>
      </c>
      <c r="R39" s="2">
        <f t="shared" ref="R39:R49" si="18">H39*H23</f>
        <v>1</v>
      </c>
    </row>
    <row r="40" spans="1:19">
      <c r="A40" s="1" t="s">
        <v>15</v>
      </c>
      <c r="B40" s="1">
        <v>3</v>
      </c>
      <c r="C40" s="3">
        <f t="shared" si="11"/>
        <v>0</v>
      </c>
      <c r="D40" s="3">
        <f t="shared" si="11"/>
        <v>3</v>
      </c>
      <c r="E40" s="3">
        <f t="shared" si="11"/>
        <v>5</v>
      </c>
      <c r="F40" s="3">
        <f t="shared" si="11"/>
        <v>4</v>
      </c>
      <c r="G40" s="3">
        <f t="shared" si="11"/>
        <v>6</v>
      </c>
      <c r="H40" s="3">
        <f t="shared" si="11"/>
        <v>5</v>
      </c>
      <c r="L40" s="1">
        <v>3</v>
      </c>
      <c r="M40" s="2">
        <f t="shared" si="13"/>
        <v>0</v>
      </c>
      <c r="N40" s="2">
        <f t="shared" si="14"/>
        <v>0</v>
      </c>
      <c r="O40" s="2">
        <f t="shared" si="15"/>
        <v>1.25</v>
      </c>
      <c r="P40" s="2">
        <f t="shared" si="16"/>
        <v>1.6666666666666665</v>
      </c>
      <c r="Q40" s="2">
        <f t="shared" si="17"/>
        <v>3.4999999999999996</v>
      </c>
      <c r="R40" s="2">
        <f t="shared" si="18"/>
        <v>4.5833333333333321</v>
      </c>
    </row>
    <row r="41" spans="1:19">
      <c r="A41" s="1" t="s">
        <v>16</v>
      </c>
      <c r="B41" s="1">
        <v>4</v>
      </c>
      <c r="C41" s="3">
        <f t="shared" si="11"/>
        <v>4</v>
      </c>
      <c r="D41" s="3">
        <f t="shared" si="11"/>
        <v>5</v>
      </c>
      <c r="E41" s="3">
        <f t="shared" si="11"/>
        <v>3</v>
      </c>
      <c r="F41" s="3">
        <f t="shared" si="11"/>
        <v>6</v>
      </c>
      <c r="G41" s="3">
        <f t="shared" si="11"/>
        <v>4</v>
      </c>
      <c r="H41" s="3">
        <f t="shared" si="11"/>
        <v>1</v>
      </c>
      <c r="L41" s="1">
        <v>4</v>
      </c>
      <c r="M41" s="2">
        <f t="shared" si="13"/>
        <v>0</v>
      </c>
      <c r="N41" s="2">
        <f t="shared" si="14"/>
        <v>1.6666666666666665</v>
      </c>
      <c r="O41" s="2">
        <f t="shared" si="15"/>
        <v>1.25</v>
      </c>
      <c r="P41" s="2">
        <f t="shared" si="16"/>
        <v>3.4999999999999996</v>
      </c>
      <c r="Q41" s="2">
        <f t="shared" si="17"/>
        <v>3.6666666666666661</v>
      </c>
      <c r="R41" s="2">
        <f t="shared" si="18"/>
        <v>0.91666666666666652</v>
      </c>
    </row>
    <row r="42" spans="1:19">
      <c r="A42" s="1" t="s">
        <v>17</v>
      </c>
      <c r="B42" s="1">
        <v>5</v>
      </c>
      <c r="C42" s="3">
        <f t="shared" si="11"/>
        <v>0</v>
      </c>
      <c r="D42" s="3">
        <f t="shared" si="11"/>
        <v>0</v>
      </c>
      <c r="E42" s="3">
        <f t="shared" si="11"/>
        <v>0</v>
      </c>
      <c r="F42" s="3">
        <f t="shared" si="11"/>
        <v>2</v>
      </c>
      <c r="G42" s="3">
        <f t="shared" si="11"/>
        <v>7</v>
      </c>
      <c r="H42" s="3">
        <f t="shared" si="11"/>
        <v>10</v>
      </c>
      <c r="L42" s="1">
        <v>5</v>
      </c>
      <c r="M42" s="2">
        <f t="shared" si="13"/>
        <v>0</v>
      </c>
      <c r="N42" s="2">
        <f t="shared" si="14"/>
        <v>0</v>
      </c>
      <c r="O42" s="2">
        <f t="shared" si="15"/>
        <v>0</v>
      </c>
      <c r="P42" s="2">
        <f t="shared" si="16"/>
        <v>0</v>
      </c>
      <c r="Q42" s="2">
        <f t="shared" si="17"/>
        <v>1.1666666666666665</v>
      </c>
      <c r="R42" s="2">
        <f t="shared" si="18"/>
        <v>5.8333333333333339</v>
      </c>
    </row>
    <row r="43" spans="1:19">
      <c r="A43" s="1" t="s">
        <v>18</v>
      </c>
      <c r="B43" s="1">
        <v>6</v>
      </c>
      <c r="C43" s="3">
        <f t="shared" si="11"/>
        <v>6</v>
      </c>
      <c r="D43" s="3">
        <f t="shared" si="11"/>
        <v>7</v>
      </c>
      <c r="E43" s="3">
        <f t="shared" si="11"/>
        <v>4</v>
      </c>
      <c r="F43" s="3">
        <f t="shared" si="11"/>
        <v>1</v>
      </c>
      <c r="G43" s="3">
        <f t="shared" si="11"/>
        <v>2</v>
      </c>
      <c r="H43" s="3">
        <f t="shared" si="11"/>
        <v>2</v>
      </c>
      <c r="L43" s="1">
        <v>6</v>
      </c>
      <c r="M43" s="2">
        <f t="shared" si="13"/>
        <v>1</v>
      </c>
      <c r="N43" s="2">
        <f t="shared" si="14"/>
        <v>3.5</v>
      </c>
      <c r="O43" s="2">
        <f t="shared" si="15"/>
        <v>3</v>
      </c>
      <c r="P43" s="2">
        <f t="shared" si="16"/>
        <v>0.83333333333333337</v>
      </c>
      <c r="Q43" s="2">
        <f t="shared" si="17"/>
        <v>1.6666666666666667</v>
      </c>
      <c r="R43" s="2">
        <f t="shared" si="18"/>
        <v>2</v>
      </c>
    </row>
    <row r="44" spans="1:19">
      <c r="A44" s="1" t="s">
        <v>19</v>
      </c>
      <c r="B44" s="1">
        <v>7</v>
      </c>
      <c r="C44" s="3">
        <f t="shared" si="11"/>
        <v>7</v>
      </c>
      <c r="D44" s="3">
        <f t="shared" si="11"/>
        <v>7</v>
      </c>
      <c r="E44" s="3">
        <f t="shared" si="11"/>
        <v>3</v>
      </c>
      <c r="F44" s="3">
        <f t="shared" si="11"/>
        <v>1</v>
      </c>
      <c r="G44" s="3">
        <f t="shared" si="11"/>
        <v>2</v>
      </c>
      <c r="H44" s="3">
        <f t="shared" si="11"/>
        <v>1</v>
      </c>
      <c r="L44" s="1">
        <v>7</v>
      </c>
      <c r="M44" s="2">
        <f t="shared" si="13"/>
        <v>1.75</v>
      </c>
      <c r="N44" s="2">
        <f t="shared" si="14"/>
        <v>4.083333333333333</v>
      </c>
      <c r="O44" s="2">
        <f t="shared" si="15"/>
        <v>2.5</v>
      </c>
      <c r="P44" s="2">
        <f t="shared" si="16"/>
        <v>0.83333333333333326</v>
      </c>
      <c r="Q44" s="2">
        <f t="shared" si="17"/>
        <v>1.8333333333333333</v>
      </c>
      <c r="R44" s="2">
        <f t="shared" si="18"/>
        <v>1</v>
      </c>
    </row>
    <row r="45" spans="1:19">
      <c r="A45" s="1" t="s">
        <v>20</v>
      </c>
      <c r="B45" s="1">
        <v>8</v>
      </c>
      <c r="C45" s="3">
        <f t="shared" si="11"/>
        <v>0</v>
      </c>
      <c r="D45" s="3">
        <f t="shared" si="11"/>
        <v>1</v>
      </c>
      <c r="E45" s="3">
        <f t="shared" si="11"/>
        <v>2</v>
      </c>
      <c r="F45" s="3">
        <f t="shared" si="11"/>
        <v>2</v>
      </c>
      <c r="G45" s="3">
        <f t="shared" si="11"/>
        <v>6</v>
      </c>
      <c r="H45" s="3">
        <f t="shared" si="11"/>
        <v>9</v>
      </c>
      <c r="L45" s="1">
        <v>8</v>
      </c>
      <c r="M45" s="2">
        <f t="shared" si="13"/>
        <v>0</v>
      </c>
      <c r="N45" s="2">
        <f t="shared" si="14"/>
        <v>0</v>
      </c>
      <c r="O45" s="2">
        <f t="shared" si="15"/>
        <v>0.16666666666666666</v>
      </c>
      <c r="P45" s="2">
        <f t="shared" si="16"/>
        <v>0.33333333333333331</v>
      </c>
      <c r="Q45" s="2">
        <f t="shared" si="17"/>
        <v>1.5</v>
      </c>
      <c r="R45" s="2">
        <f t="shared" si="18"/>
        <v>6.0000000000000009</v>
      </c>
    </row>
    <row r="46" spans="1:19">
      <c r="A46" s="1" t="s">
        <v>21</v>
      </c>
      <c r="B46" s="1">
        <v>9</v>
      </c>
      <c r="C46" s="3">
        <f t="shared" si="11"/>
        <v>3</v>
      </c>
      <c r="D46" s="3">
        <f t="shared" si="11"/>
        <v>2</v>
      </c>
      <c r="E46" s="3">
        <f t="shared" si="11"/>
        <v>0</v>
      </c>
      <c r="F46" s="3">
        <f t="shared" si="11"/>
        <v>1</v>
      </c>
      <c r="G46" s="3">
        <f t="shared" si="11"/>
        <v>5</v>
      </c>
      <c r="H46" s="3">
        <f t="shared" si="11"/>
        <v>8</v>
      </c>
      <c r="L46" s="1">
        <v>9</v>
      </c>
      <c r="M46" s="2">
        <f t="shared" si="13"/>
        <v>0.25</v>
      </c>
      <c r="N46" s="2">
        <f t="shared" si="14"/>
        <v>0.5</v>
      </c>
      <c r="O46" s="2">
        <f t="shared" si="15"/>
        <v>0</v>
      </c>
      <c r="P46" s="2">
        <f t="shared" si="16"/>
        <v>0.25</v>
      </c>
      <c r="Q46" s="2">
        <f t="shared" si="17"/>
        <v>1.6666666666666665</v>
      </c>
      <c r="R46" s="2">
        <f t="shared" si="18"/>
        <v>5.333333333333333</v>
      </c>
    </row>
    <row r="47" spans="1:19">
      <c r="A47" s="1" t="s">
        <v>22</v>
      </c>
      <c r="B47" s="1">
        <v>10</v>
      </c>
      <c r="C47" s="3">
        <f t="shared" si="11"/>
        <v>4</v>
      </c>
      <c r="D47" s="3">
        <f t="shared" si="11"/>
        <v>4</v>
      </c>
      <c r="E47" s="3">
        <f t="shared" si="11"/>
        <v>2</v>
      </c>
      <c r="F47" s="3">
        <f t="shared" si="11"/>
        <v>2</v>
      </c>
      <c r="G47" s="3">
        <f t="shared" si="11"/>
        <v>6</v>
      </c>
      <c r="H47" s="3">
        <f t="shared" si="11"/>
        <v>4</v>
      </c>
      <c r="L47" s="1">
        <v>10</v>
      </c>
      <c r="M47" s="2">
        <f t="shared" si="13"/>
        <v>0.66666666666666663</v>
      </c>
      <c r="N47" s="2">
        <f t="shared" si="14"/>
        <v>1.3333333333333333</v>
      </c>
      <c r="O47" s="2">
        <f t="shared" si="15"/>
        <v>1</v>
      </c>
      <c r="P47" s="2">
        <f t="shared" si="16"/>
        <v>1</v>
      </c>
      <c r="Q47" s="2">
        <f t="shared" si="17"/>
        <v>4</v>
      </c>
      <c r="R47" s="2">
        <f t="shared" si="18"/>
        <v>4</v>
      </c>
    </row>
    <row r="48" spans="1:19">
      <c r="A48" s="1" t="s">
        <v>23</v>
      </c>
      <c r="B48" s="1">
        <v>11</v>
      </c>
      <c r="C48" s="3">
        <f t="shared" ref="C48:H48" si="19">(C15+D15)</f>
        <v>0</v>
      </c>
      <c r="D48" s="3">
        <f t="shared" si="19"/>
        <v>0</v>
      </c>
      <c r="E48" s="3">
        <f t="shared" si="19"/>
        <v>0</v>
      </c>
      <c r="F48" s="3">
        <f t="shared" si="19"/>
        <v>4</v>
      </c>
      <c r="G48" s="3">
        <f t="shared" si="19"/>
        <v>5</v>
      </c>
      <c r="H48" s="3">
        <f t="shared" si="19"/>
        <v>8</v>
      </c>
      <c r="L48" s="1">
        <v>11</v>
      </c>
      <c r="M48" s="2">
        <f t="shared" si="13"/>
        <v>0</v>
      </c>
      <c r="N48" s="2">
        <f t="shared" si="14"/>
        <v>0</v>
      </c>
      <c r="O48" s="2">
        <f t="shared" si="15"/>
        <v>0</v>
      </c>
      <c r="P48" s="2">
        <f t="shared" si="16"/>
        <v>0</v>
      </c>
      <c r="Q48" s="2">
        <f t="shared" si="17"/>
        <v>1.6666666666666665</v>
      </c>
      <c r="R48" s="2">
        <f t="shared" si="18"/>
        <v>3.333333333333333</v>
      </c>
    </row>
    <row r="49" spans="1:18">
      <c r="A49" s="1" t="s">
        <v>24</v>
      </c>
      <c r="B49" s="1">
        <v>12</v>
      </c>
      <c r="C49" s="3">
        <f t="shared" ref="C49:H49" si="20">(C16+D16)</f>
        <v>6</v>
      </c>
      <c r="D49" s="3">
        <f t="shared" si="20"/>
        <v>2</v>
      </c>
      <c r="E49" s="3">
        <f t="shared" si="20"/>
        <v>1</v>
      </c>
      <c r="F49" s="3">
        <f t="shared" si="20"/>
        <v>1</v>
      </c>
      <c r="G49" s="3">
        <f t="shared" si="20"/>
        <v>4</v>
      </c>
      <c r="H49" s="3">
        <f t="shared" si="20"/>
        <v>4</v>
      </c>
      <c r="L49" s="1">
        <v>12</v>
      </c>
      <c r="M49" s="2">
        <f t="shared" si="13"/>
        <v>2.5</v>
      </c>
      <c r="N49" s="2">
        <f t="shared" si="14"/>
        <v>1</v>
      </c>
      <c r="O49" s="2">
        <f t="shared" si="15"/>
        <v>0.58333333333333337</v>
      </c>
      <c r="P49" s="2">
        <f t="shared" si="16"/>
        <v>0.58333333333333337</v>
      </c>
      <c r="Q49" s="2">
        <f t="shared" si="17"/>
        <v>2.666666666666667</v>
      </c>
      <c r="R49" s="2">
        <f t="shared" si="18"/>
        <v>3.666666666666667</v>
      </c>
    </row>
    <row r="50" spans="1:18">
      <c r="M50" s="25">
        <f t="shared" ref="M50:R50" si="21">SUM(M38:M49)</f>
        <v>10.666666666666666</v>
      </c>
      <c r="N50" s="25">
        <f t="shared" si="21"/>
        <v>15.083333333333334</v>
      </c>
      <c r="O50" s="25">
        <f t="shared" si="21"/>
        <v>10.583333333333334</v>
      </c>
      <c r="P50" s="25">
        <f t="shared" si="21"/>
        <v>11.333333333333336</v>
      </c>
      <c r="Q50" s="25">
        <f t="shared" si="21"/>
        <v>27.666666666666668</v>
      </c>
      <c r="R50" s="25">
        <f t="shared" si="21"/>
        <v>41.666666666666664</v>
      </c>
    </row>
    <row r="51" spans="1:18">
      <c r="M51" s="4"/>
      <c r="N51" s="4"/>
      <c r="O51" s="4"/>
      <c r="P51" s="4"/>
      <c r="Q51" s="4"/>
      <c r="R51" s="4"/>
    </row>
    <row r="52" spans="1:18" s="8" customFormat="1">
      <c r="A52" s="9"/>
      <c r="B52" s="9"/>
    </row>
    <row r="54" spans="1:18">
      <c r="A54" s="7"/>
      <c r="C54" s="6"/>
      <c r="D54" s="6"/>
      <c r="E54" s="6"/>
      <c r="F54" s="6"/>
      <c r="G54" s="6"/>
      <c r="H54" s="6"/>
      <c r="I54" s="6"/>
      <c r="L54" s="6"/>
      <c r="M54" s="6"/>
      <c r="N54" s="6"/>
      <c r="O54" s="6"/>
      <c r="P54" s="6"/>
      <c r="Q54" s="6"/>
    </row>
  </sheetData>
  <phoneticPr fontId="1" type="noConversion"/>
  <printOptions headings="1" gridLines="1"/>
  <pageMargins left="0.35433070866141736" right="0.35433070866141736" top="0.98425196850393704" bottom="0.98425196850393704" header="0.31496062992125984" footer="0.31496062992125984"/>
  <pageSetup paperSize="9" scale="58" fitToWidth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Chien-Ho Wu</dc:creator>
  <cp:keywords/>
  <dc:description/>
  <cp:lastModifiedBy>X</cp:lastModifiedBy>
  <cp:revision/>
  <dcterms:created xsi:type="dcterms:W3CDTF">2006-01-01T13:47:55Z</dcterms:created>
  <dcterms:modified xsi:type="dcterms:W3CDTF">2023-01-12T18:56:59Z</dcterms:modified>
  <cp:category/>
  <cp:contentStatus/>
</cp:coreProperties>
</file>